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H19" i="1" l="1"/>
  <c r="H39" i="1" l="1"/>
  <c r="E77" i="1"/>
  <c r="E90" i="1" l="1"/>
  <c r="E74" i="1"/>
  <c r="E67" i="1"/>
  <c r="E62" i="1"/>
  <c r="E91" i="1" l="1"/>
  <c r="H35" i="1"/>
  <c r="H48" i="1"/>
  <c r="H24" i="1"/>
  <c r="H21" i="1"/>
  <c r="H31" i="1" l="1"/>
  <c r="H28" i="1" l="1"/>
  <c r="H27" i="1" l="1"/>
  <c r="H16" i="1"/>
  <c r="H32" i="1" l="1"/>
  <c r="H42" i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<sst xmlns="http://schemas.openxmlformats.org/spreadsheetml/2006/main" count="184" uniqueCount="106">
  <si>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</si>
  <si>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</si>
  <si>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</si>
  <si>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</si>
  <si>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</si>
  <si>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</si>
  <si>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</si>
  <si>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</si>
  <si>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</si>
  <si>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</si>
  <si>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</si>
  <si>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</si>
  <si>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</si>
  <si>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</si>
  <si>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</si>
  <si>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</si>
  <si>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</si>
  <si>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</si>
  <si>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</si>
  <si>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</si>
  <si>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</si>
  <si>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</si>
  <si>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</si>
  <si>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</si>
  <si>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</si>
  <si>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Dana:19.07.2019.</t>
  </si>
  <si>
    <t>Primljena i neutrošena participacija od 19.07.2019.</t>
  </si>
  <si>
    <t>426751</t>
  </si>
  <si>
    <t>Farmalogist</t>
  </si>
  <si>
    <t>190090382</t>
  </si>
  <si>
    <t>190143560</t>
  </si>
  <si>
    <t>1900143573</t>
  </si>
  <si>
    <t>Phoenix Pharma</t>
  </si>
  <si>
    <t>246113</t>
  </si>
  <si>
    <t>246243</t>
  </si>
  <si>
    <t xml:space="preserve">Vega </t>
  </si>
  <si>
    <t>146058/19</t>
  </si>
  <si>
    <t>Lekovi-deo rn.</t>
  </si>
  <si>
    <t>146057/19</t>
  </si>
  <si>
    <t>UKUPNO LEKOVI</t>
  </si>
  <si>
    <t>426711</t>
  </si>
  <si>
    <t>Lavija</t>
  </si>
  <si>
    <t>Sanitetski materijal</t>
  </si>
  <si>
    <t>1062/2019</t>
  </si>
  <si>
    <t>Sinofarm</t>
  </si>
  <si>
    <t>IF2019-12532</t>
  </si>
  <si>
    <t>IF2019-12533</t>
  </si>
  <si>
    <t>Vicor</t>
  </si>
  <si>
    <t>R19-06131</t>
  </si>
  <si>
    <t>UKUPNO SANITETSKI MATERIJAL</t>
  </si>
  <si>
    <t>421521</t>
  </si>
  <si>
    <t>Generali osiguranje</t>
  </si>
  <si>
    <t>Osiguranej zaposlenih</t>
  </si>
  <si>
    <t>N-3043/2019</t>
  </si>
  <si>
    <t>421511</t>
  </si>
  <si>
    <t>Dunav osiguranje</t>
  </si>
  <si>
    <t>Osiguranje zgrada</t>
  </si>
  <si>
    <t>001-1147-010285866-000</t>
  </si>
  <si>
    <t>421513</t>
  </si>
  <si>
    <t>Osiguranje opreme</t>
  </si>
  <si>
    <t>001-1147-010285870-000</t>
  </si>
  <si>
    <t>001-1147-010285844-000</t>
  </si>
  <si>
    <t>001-1147-010285855-000</t>
  </si>
  <si>
    <t>421512</t>
  </si>
  <si>
    <t>Osiguranje vozila</t>
  </si>
  <si>
    <t>51-1147-4005819</t>
  </si>
  <si>
    <t>UKUPNO OSIGURANJE</t>
  </si>
  <si>
    <t>425291</t>
  </si>
  <si>
    <t>Autocentar Marković</t>
  </si>
  <si>
    <t>Tekuće popravke i održavanje</t>
  </si>
  <si>
    <t>131/19</t>
  </si>
  <si>
    <t>423212</t>
  </si>
  <si>
    <t>Infolab</t>
  </si>
  <si>
    <t>Usluge održavanja softvera</t>
  </si>
  <si>
    <t>5213-2019-TU-0625</t>
  </si>
  <si>
    <t>421411</t>
  </si>
  <si>
    <t>MTS Telekom Srbija 012</t>
  </si>
  <si>
    <t>Telefon,telefaks</t>
  </si>
  <si>
    <t>73-213-012-1088316</t>
  </si>
  <si>
    <t>421412</t>
  </si>
  <si>
    <t>Internet</t>
  </si>
  <si>
    <t>421414</t>
  </si>
  <si>
    <t>MTS Telekom Srbija 062</t>
  </si>
  <si>
    <t>Usluge mobilnog telefona</t>
  </si>
  <si>
    <t>19-213-062-1088317</t>
  </si>
  <si>
    <t>426913</t>
  </si>
  <si>
    <t>Alat i inventar</t>
  </si>
  <si>
    <t>426111</t>
  </si>
  <si>
    <t>Print Sr</t>
  </si>
  <si>
    <t>Kancelarijski materijal</t>
  </si>
  <si>
    <t>3629/19</t>
  </si>
  <si>
    <t>3628/19</t>
  </si>
  <si>
    <t>3627/19</t>
  </si>
  <si>
    <t>425222</t>
  </si>
  <si>
    <t>Računarska oprema</t>
  </si>
  <si>
    <t>221/19</t>
  </si>
  <si>
    <t>Razvigor</t>
  </si>
  <si>
    <t>82/19</t>
  </si>
  <si>
    <t>SBB</t>
  </si>
  <si>
    <t>196010620201906</t>
  </si>
  <si>
    <t>426791</t>
  </si>
  <si>
    <t>Ostali medicinski i laboratorijski materijal</t>
  </si>
  <si>
    <t>TNT Team</t>
  </si>
  <si>
    <t>00084</t>
  </si>
  <si>
    <t>UKUPNO MATERIJALNI TROŠKOVI</t>
  </si>
  <si>
    <t>Izvršena plaćanja na dan 19.07.2019.godine: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</si>
</sst>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49" fontId="5" fillId="0" borderId="1" xfId="1" applyNumberFormat="1" applyBorder="1"/>
    <xf numFmtId="0" fontId="5" fillId="0" borderId="1" xfId="1" applyBorder="1"/>
    <xf numFmtId="4" fontId="5" fillId="0" borderId="1" xfId="1" applyNumberFormat="1" applyBorder="1" applyAlignment="1">
      <alignment horizontal="left"/>
    </xf>
    <xf numFmtId="4" fontId="5" fillId="0" borderId="1" xfId="1" applyNumberFormat="1" applyBorder="1"/>
    <xf numFmtId="49" fontId="5" fillId="5" borderId="1" xfId="1" applyNumberFormat="1" applyFill="1" applyBorder="1"/>
    <xf numFmtId="0" fontId="5" fillId="5" borderId="1" xfId="1" applyFill="1" applyBorder="1"/>
    <xf numFmtId="4" fontId="6" fillId="5" borderId="1" xfId="1" applyNumberFormat="1" applyFont="1" applyFill="1" applyBorder="1" applyAlignment="1">
      <alignment horizontal="center"/>
    </xf>
    <xf numFmtId="4" fontId="6" fillId="5" borderId="1" xfId="1" applyNumberFormat="1" applyFont="1" applyFill="1" applyBorder="1"/>
    <xf numFmtId="49" fontId="7" fillId="5" borderId="1" xfId="1" applyNumberFormat="1" applyFont="1" applyFill="1" applyBorder="1"/>
    <xf numFmtId="0" fontId="7" fillId="5" borderId="1" xfId="1" applyFont="1" applyFill="1" applyBorder="1"/>
    <xf numFmtId="49" fontId="5" fillId="0" borderId="0" xfId="1" applyNumberFormat="1"/>
    <xf numFmtId="0" fontId="5" fillId="0" borderId="0" xfId="1"/>
    <xf numFmtId="4" fontId="6" fillId="0" borderId="1" xfId="1" applyNumberFormat="1" applyFont="1" applyBorder="1" applyAlignment="1">
      <alignment horizontal="center"/>
    </xf>
    <xf numFmtId="4" fontId="6" fillId="0" borderId="1" xfId="1" applyNumberFormat="1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1"/>
  <sheetViews>
    <sheetView tabSelected="1" topLeftCell="A34" zoomScaleNormal="100" workbookViewId="0">
      <selection activeCell="H48" sqref="H48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24.140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8" t="s">
        <v>0</v>
      </c>
      <c r="D2" s="38"/>
      <c r="E2" s="38"/>
      <c r="F2" s="38"/>
      <c r="G2" s="38"/>
    </row>
    <row r="4" spans="2:15" x14ac:dyDescent="0.25">
      <c r="B4" s="39" t="s">
        <v>1</v>
      </c>
      <c r="C4" s="39"/>
      <c r="D4" s="39"/>
    </row>
    <row r="5" spans="2:15" x14ac:dyDescent="0.25">
      <c r="B5" s="39" t="s">
        <v>7</v>
      </c>
      <c r="C5" s="39"/>
      <c r="D5" s="39"/>
    </row>
    <row r="6" spans="2:15" x14ac:dyDescent="0.25">
      <c r="B6" s="39" t="s">
        <v>8</v>
      </c>
      <c r="C6" s="39"/>
      <c r="D6" s="39"/>
    </row>
    <row r="7" spans="2:15" x14ac:dyDescent="0.25">
      <c r="I7" s="11"/>
      <c r="J7" s="11"/>
    </row>
    <row r="8" spans="2:15" x14ac:dyDescent="0.25">
      <c r="C8" s="34" t="s">
        <v>25</v>
      </c>
      <c r="D8" s="34"/>
      <c r="E8" s="34"/>
      <c r="F8" s="34"/>
      <c r="G8" s="34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44"/>
      <c r="L11" s="44"/>
      <c r="M11" s="44"/>
      <c r="N11" s="44"/>
      <c r="O11" s="44"/>
    </row>
    <row r="12" spans="2:15" x14ac:dyDescent="0.25">
      <c r="B12" s="46" t="s">
        <v>20</v>
      </c>
      <c r="C12" s="46"/>
      <c r="D12" s="46"/>
      <c r="E12" s="46"/>
      <c r="F12" s="46"/>
      <c r="G12" s="15">
        <v>43665</v>
      </c>
      <c r="H12" s="7">
        <v>8582545.5999999996</v>
      </c>
      <c r="I12" s="11"/>
      <c r="J12" s="11"/>
      <c r="K12" s="9"/>
      <c r="L12" s="9"/>
      <c r="M12" s="9"/>
      <c r="N12" s="9"/>
      <c r="O12" s="9"/>
    </row>
    <row r="13" spans="2:15" x14ac:dyDescent="0.25">
      <c r="B13" s="45" t="s">
        <v>9</v>
      </c>
      <c r="C13" s="45"/>
      <c r="D13" s="45"/>
      <c r="E13" s="45"/>
      <c r="F13" s="45"/>
      <c r="G13" s="15"/>
      <c r="H13" s="3">
        <f>H14+H25-H32-H42</f>
        <v>7381243.0399999991</v>
      </c>
      <c r="I13" s="11"/>
      <c r="J13" s="11"/>
      <c r="K13" s="9"/>
      <c r="L13" s="9"/>
      <c r="M13" s="9"/>
      <c r="N13" s="9"/>
      <c r="O13" s="9"/>
    </row>
    <row r="14" spans="2:15" x14ac:dyDescent="0.25">
      <c r="B14" s="47" t="s">
        <v>23</v>
      </c>
      <c r="C14" s="47"/>
      <c r="D14" s="47"/>
      <c r="E14" s="47"/>
      <c r="F14" s="47"/>
      <c r="G14" s="17">
        <v>43665</v>
      </c>
      <c r="H14" s="4">
        <f>H15+H16+H17+H18+H19+H20+H21+H22+H23+H24</f>
        <v>7478776.8999999985</v>
      </c>
      <c r="I14" s="11"/>
      <c r="J14" s="11"/>
      <c r="K14" s="9"/>
      <c r="L14" s="9"/>
      <c r="M14" s="9"/>
      <c r="N14" s="9"/>
      <c r="O14" s="9"/>
    </row>
    <row r="15" spans="2:15" x14ac:dyDescent="0.25">
      <c r="B15" s="35" t="s">
        <v>10</v>
      </c>
      <c r="C15" s="36"/>
      <c r="D15" s="36"/>
      <c r="E15" s="36"/>
      <c r="F15" s="37"/>
      <c r="G15" s="12"/>
      <c r="H15" s="16">
        <v>0</v>
      </c>
      <c r="I15" s="11"/>
      <c r="J15" s="11"/>
      <c r="K15" s="8"/>
    </row>
    <row r="16" spans="2:15" x14ac:dyDescent="0.25">
      <c r="B16" s="35" t="s">
        <v>11</v>
      </c>
      <c r="C16" s="36"/>
      <c r="D16" s="36"/>
      <c r="E16" s="36"/>
      <c r="F16" s="37"/>
      <c r="G16" s="12"/>
      <c r="H16" s="10">
        <f>898833.33+898833.33-677875.07-145-3500+898833.33-717923.34-4765.11+898833.33-745169.42-6750+3536+898833.33-712025.41-7065.11+898833.33-622436.72-0.5+898833.33-640224.36</f>
        <v>2157489.2699999996</v>
      </c>
      <c r="I16" s="11"/>
      <c r="J16" s="11"/>
      <c r="K16" s="8"/>
      <c r="L16" s="8"/>
    </row>
    <row r="17" spans="2:13" x14ac:dyDescent="0.25">
      <c r="B17" s="35" t="s">
        <v>12</v>
      </c>
      <c r="C17" s="36"/>
      <c r="D17" s="36"/>
      <c r="E17" s="36"/>
      <c r="F17" s="37"/>
      <c r="G17" s="12"/>
      <c r="H17" s="10">
        <v>403497.2</v>
      </c>
      <c r="I17" s="11"/>
      <c r="J17" s="11"/>
    </row>
    <row r="18" spans="2:13" x14ac:dyDescent="0.25">
      <c r="B18" s="35" t="s">
        <v>19</v>
      </c>
      <c r="C18" s="36"/>
      <c r="D18" s="36"/>
      <c r="E18" s="36"/>
      <c r="F18" s="37"/>
      <c r="G18" s="12"/>
      <c r="H18" s="10">
        <v>0</v>
      </c>
      <c r="I18" s="11"/>
      <c r="J18" s="11"/>
    </row>
    <row r="19" spans="2:13" x14ac:dyDescent="0.25">
      <c r="B19" s="46" t="s">
        <v>2</v>
      </c>
      <c r="C19" s="46"/>
      <c r="D19" s="46"/>
      <c r="E19" s="46"/>
      <c r="F19" s="46"/>
      <c r="G19" s="12"/>
      <c r="H19" s="10">
        <f>480802.02+1186875+1186875-1014200.1-1280397.15+1186875-44609.88-223130.9-471162.62+1186875+1559.88-300499.2</f>
        <v>1895862.05</v>
      </c>
      <c r="I19" s="11"/>
      <c r="J19" s="11"/>
    </row>
    <row r="20" spans="2:13" x14ac:dyDescent="0.25">
      <c r="B20" s="35" t="s">
        <v>3</v>
      </c>
      <c r="C20" s="36"/>
      <c r="D20" s="36"/>
      <c r="E20" s="36"/>
      <c r="F20" s="37"/>
      <c r="G20" s="12"/>
      <c r="H20" s="10">
        <v>0</v>
      </c>
      <c r="I20" s="11"/>
      <c r="J20" s="11"/>
    </row>
    <row r="21" spans="2:13" x14ac:dyDescent="0.25">
      <c r="B21" s="35" t="s">
        <v>13</v>
      </c>
      <c r="C21" s="36"/>
      <c r="D21" s="36"/>
      <c r="E21" s="36"/>
      <c r="F21" s="37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</f>
        <v>2188321.19</v>
      </c>
      <c r="I21" s="11"/>
      <c r="J21" s="11"/>
      <c r="K21" s="11"/>
      <c r="L21" s="8"/>
    </row>
    <row r="22" spans="2:13" x14ac:dyDescent="0.25">
      <c r="B22" s="35" t="s">
        <v>14</v>
      </c>
      <c r="C22" s="36"/>
      <c r="D22" s="36"/>
      <c r="E22" s="36"/>
      <c r="F22" s="37"/>
      <c r="G22" s="12"/>
      <c r="H22" s="10">
        <v>0</v>
      </c>
      <c r="I22" s="11"/>
      <c r="J22" s="11"/>
      <c r="K22" s="8"/>
    </row>
    <row r="23" spans="2:13" x14ac:dyDescent="0.25">
      <c r="B23" s="35" t="s">
        <v>15</v>
      </c>
      <c r="C23" s="36"/>
      <c r="D23" s="36"/>
      <c r="E23" s="36"/>
      <c r="F23" s="37"/>
      <c r="G23" s="12"/>
      <c r="H23" s="10">
        <v>0</v>
      </c>
      <c r="I23" s="11"/>
      <c r="J23" s="11"/>
      <c r="K23" s="8"/>
      <c r="L23" s="8"/>
    </row>
    <row r="24" spans="2:13" x14ac:dyDescent="0.25">
      <c r="B24" s="46" t="s">
        <v>26</v>
      </c>
      <c r="C24" s="46"/>
      <c r="D24" s="46"/>
      <c r="E24" s="46"/>
      <c r="F24" s="46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</f>
        <v>833607.19</v>
      </c>
      <c r="I24" s="11"/>
      <c r="J24" s="11"/>
      <c r="K24" s="8"/>
      <c r="L24" s="8"/>
    </row>
    <row r="25" spans="2:13" x14ac:dyDescent="0.25">
      <c r="B25" s="47" t="s">
        <v>24</v>
      </c>
      <c r="C25" s="47"/>
      <c r="D25" s="47"/>
      <c r="E25" s="47"/>
      <c r="F25" s="47"/>
      <c r="G25" s="17">
        <v>43665</v>
      </c>
      <c r="H25" s="4">
        <f>H26+H27+H28+H29+H30+H31</f>
        <v>1001050.7300000001</v>
      </c>
      <c r="I25" s="11"/>
      <c r="J25" s="11"/>
      <c r="K25" s="8"/>
    </row>
    <row r="26" spans="2:13" x14ac:dyDescent="0.25">
      <c r="B26" s="35" t="s">
        <v>10</v>
      </c>
      <c r="C26" s="36"/>
      <c r="D26" s="36"/>
      <c r="E26" s="36"/>
      <c r="F26" s="37"/>
      <c r="G26" s="2"/>
      <c r="H26" s="16">
        <v>0</v>
      </c>
      <c r="I26" s="11"/>
      <c r="J26" s="11"/>
    </row>
    <row r="27" spans="2:13" x14ac:dyDescent="0.25">
      <c r="B27" s="35" t="s">
        <v>11</v>
      </c>
      <c r="C27" s="36"/>
      <c r="D27" s="36"/>
      <c r="E27" s="36"/>
      <c r="F27" s="37"/>
      <c r="G27" s="2"/>
      <c r="H27" s="10">
        <f>113000+113000-113349.78+113000-117830.83+113000-124074.89+113000-117341.72+113000-96653.49+0.5+113000-76088.11</f>
        <v>145661.68</v>
      </c>
      <c r="I27" s="11"/>
      <c r="J27" s="11"/>
    </row>
    <row r="28" spans="2:13" x14ac:dyDescent="0.25">
      <c r="B28" s="35" t="s">
        <v>13</v>
      </c>
      <c r="C28" s="36"/>
      <c r="D28" s="36"/>
      <c r="E28" s="36"/>
      <c r="F28" s="37"/>
      <c r="G28" s="2"/>
      <c r="H28" s="10">
        <f>12665.19+179666.67+179666.66+179666.67-130110.8-160000+179666.66-42081.6-130110.8-7474.26+179666.67-73480+359333.33</f>
        <v>727074.39000000013</v>
      </c>
      <c r="I28" s="11"/>
      <c r="J28" s="11"/>
      <c r="K28" s="8"/>
      <c r="L28" s="8"/>
      <c r="M28" s="8"/>
    </row>
    <row r="29" spans="2:13" x14ac:dyDescent="0.25">
      <c r="B29" s="35" t="s">
        <v>14</v>
      </c>
      <c r="C29" s="36"/>
      <c r="D29" s="36"/>
      <c r="E29" s="36"/>
      <c r="F29" s="37"/>
      <c r="G29" s="2"/>
      <c r="H29" s="10">
        <v>0</v>
      </c>
      <c r="I29" s="11"/>
      <c r="J29" s="11"/>
    </row>
    <row r="30" spans="2:13" x14ac:dyDescent="0.25">
      <c r="B30" s="35" t="s">
        <v>15</v>
      </c>
      <c r="C30" s="36"/>
      <c r="D30" s="36"/>
      <c r="E30" s="36"/>
      <c r="F30" s="37"/>
      <c r="G30" s="2"/>
      <c r="H30" s="10">
        <f>116901.44-116901.44</f>
        <v>0</v>
      </c>
      <c r="I30" s="11"/>
      <c r="J30" s="11"/>
    </row>
    <row r="31" spans="2:13" x14ac:dyDescent="0.25">
      <c r="B31" s="35" t="s">
        <v>26</v>
      </c>
      <c r="C31" s="36"/>
      <c r="D31" s="36"/>
      <c r="E31" s="36"/>
      <c r="F31" s="37"/>
      <c r="G31" s="2"/>
      <c r="H31" s="10">
        <f>29388+4553-11897.34-20000+50705-9551+5588+7347+33941+11900+10141+10200+6000</f>
        <v>128314.66</v>
      </c>
      <c r="I31" s="11"/>
      <c r="J31" s="11"/>
    </row>
    <row r="32" spans="2:13" x14ac:dyDescent="0.25">
      <c r="B32" s="43" t="s">
        <v>16</v>
      </c>
      <c r="C32" s="43"/>
      <c r="D32" s="43"/>
      <c r="E32" s="43"/>
      <c r="F32" s="43"/>
      <c r="G32" s="18">
        <v>43665</v>
      </c>
      <c r="H32" s="5">
        <f>SUM(H33:H41)</f>
        <v>1098584.5900000001</v>
      </c>
      <c r="I32" s="11"/>
      <c r="J32" s="11"/>
    </row>
    <row r="33" spans="2:12" x14ac:dyDescent="0.25">
      <c r="B33" s="35" t="s">
        <v>10</v>
      </c>
      <c r="C33" s="36"/>
      <c r="D33" s="36"/>
      <c r="E33" s="36"/>
      <c r="F33" s="37"/>
      <c r="G33" s="13"/>
      <c r="H33" s="16">
        <v>0</v>
      </c>
      <c r="I33" s="11"/>
      <c r="J33" s="11"/>
    </row>
    <row r="34" spans="2:12" x14ac:dyDescent="0.25">
      <c r="B34" s="35" t="s">
        <v>11</v>
      </c>
      <c r="C34" s="36"/>
      <c r="D34" s="36"/>
      <c r="E34" s="36"/>
      <c r="F34" s="37"/>
      <c r="G34" s="13"/>
      <c r="H34" s="10">
        <v>0</v>
      </c>
      <c r="I34" s="11"/>
      <c r="J34" s="11"/>
    </row>
    <row r="35" spans="2:12" x14ac:dyDescent="0.25">
      <c r="B35" s="35" t="s">
        <v>12</v>
      </c>
      <c r="C35" s="36"/>
      <c r="D35" s="36"/>
      <c r="E35" s="36"/>
      <c r="F35" s="37"/>
      <c r="G35" s="13"/>
      <c r="H35" s="10">
        <f>403497.2</f>
        <v>403497.2</v>
      </c>
      <c r="I35" s="11"/>
      <c r="J35" s="11"/>
    </row>
    <row r="36" spans="2:12" x14ac:dyDescent="0.25">
      <c r="B36" s="35" t="s">
        <v>19</v>
      </c>
      <c r="C36" s="36"/>
      <c r="D36" s="36"/>
      <c r="E36" s="36"/>
      <c r="F36" s="37"/>
      <c r="G36" s="13"/>
      <c r="H36" s="10">
        <v>0</v>
      </c>
      <c r="I36" s="11"/>
      <c r="J36" s="11"/>
    </row>
    <row r="37" spans="2:12" x14ac:dyDescent="0.25">
      <c r="B37" s="46" t="s">
        <v>2</v>
      </c>
      <c r="C37" s="46"/>
      <c r="D37" s="46"/>
      <c r="E37" s="46"/>
      <c r="F37" s="46"/>
      <c r="G37" s="13"/>
      <c r="H37" s="10">
        <v>213136.6</v>
      </c>
      <c r="I37" s="11"/>
      <c r="J37" s="11"/>
    </row>
    <row r="38" spans="2:12" x14ac:dyDescent="0.25">
      <c r="B38" s="35" t="s">
        <v>3</v>
      </c>
      <c r="C38" s="36"/>
      <c r="D38" s="36"/>
      <c r="E38" s="36"/>
      <c r="F38" s="37"/>
      <c r="G38" s="13"/>
      <c r="H38" s="10">
        <v>0</v>
      </c>
      <c r="I38" s="11"/>
      <c r="J38" s="11"/>
    </row>
    <row r="39" spans="2:12" x14ac:dyDescent="0.25">
      <c r="B39" s="35" t="s">
        <v>13</v>
      </c>
      <c r="C39" s="36"/>
      <c r="D39" s="36"/>
      <c r="E39" s="36"/>
      <c r="F39" s="37"/>
      <c r="G39" s="13"/>
      <c r="H39" s="10">
        <f>108353.87+373596.92</f>
        <v>481950.79</v>
      </c>
      <c r="I39" s="11"/>
      <c r="J39" s="11"/>
    </row>
    <row r="40" spans="2:12" x14ac:dyDescent="0.25">
      <c r="B40" s="35" t="s">
        <v>14</v>
      </c>
      <c r="C40" s="36"/>
      <c r="D40" s="36"/>
      <c r="E40" s="36"/>
      <c r="F40" s="37"/>
      <c r="G40" s="13"/>
      <c r="H40" s="10">
        <v>0</v>
      </c>
      <c r="I40" s="11"/>
      <c r="J40" s="11"/>
    </row>
    <row r="41" spans="2:12" x14ac:dyDescent="0.25">
      <c r="B41" s="35" t="s">
        <v>15</v>
      </c>
      <c r="C41" s="36"/>
      <c r="D41" s="36"/>
      <c r="E41" s="36"/>
      <c r="F41" s="37"/>
      <c r="G41" s="13"/>
      <c r="H41" s="10">
        <v>0</v>
      </c>
      <c r="I41" s="11"/>
      <c r="J41" s="11"/>
    </row>
    <row r="42" spans="2:12" x14ac:dyDescent="0.25">
      <c r="B42" s="43" t="s">
        <v>21</v>
      </c>
      <c r="C42" s="43"/>
      <c r="D42" s="43"/>
      <c r="E42" s="43"/>
      <c r="F42" s="43"/>
      <c r="G42" s="18">
        <v>43664</v>
      </c>
      <c r="H42" s="5">
        <f>SUM(H43:H47)</f>
        <v>0</v>
      </c>
      <c r="I42" s="11"/>
      <c r="J42" s="11"/>
    </row>
    <row r="43" spans="2:12" x14ac:dyDescent="0.25">
      <c r="B43" s="35" t="s">
        <v>10</v>
      </c>
      <c r="C43" s="36"/>
      <c r="D43" s="36"/>
      <c r="E43" s="36"/>
      <c r="F43" s="37"/>
      <c r="G43" s="2"/>
      <c r="H43" s="16">
        <v>0</v>
      </c>
      <c r="I43" s="11"/>
      <c r="J43" s="11"/>
    </row>
    <row r="44" spans="2:12" x14ac:dyDescent="0.25">
      <c r="B44" s="35" t="s">
        <v>11</v>
      </c>
      <c r="C44" s="36"/>
      <c r="D44" s="36"/>
      <c r="E44" s="36"/>
      <c r="F44" s="37"/>
      <c r="G44" s="2"/>
      <c r="H44" s="3">
        <v>0</v>
      </c>
      <c r="I44" s="11"/>
      <c r="J44" s="11"/>
    </row>
    <row r="45" spans="2:12" x14ac:dyDescent="0.25">
      <c r="B45" s="35" t="s">
        <v>13</v>
      </c>
      <c r="C45" s="36"/>
      <c r="D45" s="36"/>
      <c r="E45" s="36"/>
      <c r="F45" s="37"/>
      <c r="G45" s="2"/>
      <c r="H45" s="3">
        <v>0</v>
      </c>
      <c r="I45" s="11"/>
      <c r="J45" s="11"/>
    </row>
    <row r="46" spans="2:12" x14ac:dyDescent="0.25">
      <c r="B46" s="35" t="s">
        <v>14</v>
      </c>
      <c r="C46" s="36"/>
      <c r="D46" s="36"/>
      <c r="E46" s="36"/>
      <c r="F46" s="37"/>
      <c r="G46" s="2"/>
      <c r="H46" s="3">
        <v>0</v>
      </c>
      <c r="I46" s="11"/>
      <c r="J46" s="11"/>
    </row>
    <row r="47" spans="2:12" x14ac:dyDescent="0.25">
      <c r="B47" s="35" t="s">
        <v>15</v>
      </c>
      <c r="C47" s="36"/>
      <c r="D47" s="36"/>
      <c r="E47" s="36"/>
      <c r="F47" s="37"/>
      <c r="G47" s="2"/>
      <c r="H47" s="3">
        <v>0</v>
      </c>
      <c r="I47" s="11"/>
      <c r="J47" s="11"/>
    </row>
    <row r="48" spans="2:12" x14ac:dyDescent="0.25">
      <c r="B48" s="48" t="s">
        <v>18</v>
      </c>
      <c r="C48" s="48"/>
      <c r="D48" s="48"/>
      <c r="E48" s="48"/>
      <c r="F48" s="48"/>
      <c r="G48" s="19">
        <v>43665</v>
      </c>
      <c r="H48" s="6">
        <f>54120.38-2.05-0.04+10607.98+1302.38+0.17-11910.36+379134.5+220.87+15184.46+38.04-394577.85+332800.71+60000-332800.71+11899.54+1546305.32+1296.35+5986.5-0.5-1565487.71+438677.88+17979.04+261.53+38.04-456956.58+0.1+3712.5+1820+25474.67-31007.17+10613.58+1365.46-11979.06+448653+301.49-448954.49+384848.85</f>
        <v>498966.8200000003</v>
      </c>
      <c r="I48" s="11"/>
      <c r="J48"/>
      <c r="L48" s="8"/>
    </row>
    <row r="49" spans="2:11" x14ac:dyDescent="0.25">
      <c r="B49" s="46" t="s">
        <v>17</v>
      </c>
      <c r="C49" s="46"/>
      <c r="D49" s="46"/>
      <c r="E49" s="46"/>
      <c r="F49" s="46"/>
      <c r="G49" s="2"/>
      <c r="H49" s="3">
        <v>0</v>
      </c>
      <c r="I49" s="11"/>
      <c r="J49" s="11"/>
    </row>
    <row r="50" spans="2:11" x14ac:dyDescent="0.25">
      <c r="B50" s="45" t="s">
        <v>4</v>
      </c>
      <c r="C50" s="45"/>
      <c r="D50" s="45"/>
      <c r="E50" s="45"/>
      <c r="F50" s="45"/>
      <c r="G50" s="2"/>
      <c r="H50" s="7">
        <f>H14+H25-H32-H42+H48-H49</f>
        <v>7880209.8599999994</v>
      </c>
      <c r="I50" s="11"/>
      <c r="J50" s="11"/>
      <c r="K50" s="8"/>
    </row>
    <row r="51" spans="2:11" x14ac:dyDescent="0.25">
      <c r="G51" s="9"/>
      <c r="H51" s="11"/>
      <c r="I51" s="14"/>
    </row>
    <row r="52" spans="2:11" x14ac:dyDescent="0.25">
      <c r="B52" s="34" t="s">
        <v>105</v>
      </c>
      <c r="C52" s="34"/>
      <c r="D52" s="34"/>
      <c r="E52" s="34"/>
      <c r="F52" s="34"/>
      <c r="G52" s="34"/>
      <c r="H52" s="34"/>
    </row>
    <row r="54" spans="2:11" x14ac:dyDescent="0.25">
      <c r="B54" s="20" t="s">
        <v>27</v>
      </c>
      <c r="C54" s="21" t="s">
        <v>28</v>
      </c>
      <c r="D54" s="22" t="s">
        <v>12</v>
      </c>
      <c r="E54" s="23">
        <v>4690.1499999999996</v>
      </c>
      <c r="F54" s="20">
        <v>190090348</v>
      </c>
    </row>
    <row r="55" spans="2:11" x14ac:dyDescent="0.25">
      <c r="B55" s="20" t="s">
        <v>27</v>
      </c>
      <c r="C55" s="21" t="s">
        <v>28</v>
      </c>
      <c r="D55" s="22" t="s">
        <v>12</v>
      </c>
      <c r="E55" s="23">
        <v>62681.75</v>
      </c>
      <c r="F55" s="20" t="s">
        <v>29</v>
      </c>
    </row>
    <row r="56" spans="2:11" x14ac:dyDescent="0.25">
      <c r="B56" s="20" t="s">
        <v>27</v>
      </c>
      <c r="C56" s="21" t="s">
        <v>28</v>
      </c>
      <c r="D56" s="22" t="s">
        <v>12</v>
      </c>
      <c r="E56" s="23">
        <v>91466.1</v>
      </c>
      <c r="F56" s="20" t="s">
        <v>30</v>
      </c>
    </row>
    <row r="57" spans="2:11" x14ac:dyDescent="0.25">
      <c r="B57" s="20" t="s">
        <v>27</v>
      </c>
      <c r="C57" s="21" t="s">
        <v>28</v>
      </c>
      <c r="D57" s="22" t="s">
        <v>12</v>
      </c>
      <c r="E57" s="23">
        <v>63155.4</v>
      </c>
      <c r="F57" s="20" t="s">
        <v>31</v>
      </c>
    </row>
    <row r="58" spans="2:11" x14ac:dyDescent="0.25">
      <c r="B58" s="20" t="s">
        <v>27</v>
      </c>
      <c r="C58" s="21" t="s">
        <v>32</v>
      </c>
      <c r="D58" s="22" t="s">
        <v>12</v>
      </c>
      <c r="E58" s="23">
        <v>103959.9</v>
      </c>
      <c r="F58" s="20" t="s">
        <v>33</v>
      </c>
    </row>
    <row r="59" spans="2:11" x14ac:dyDescent="0.25">
      <c r="B59" s="20" t="s">
        <v>27</v>
      </c>
      <c r="C59" s="21" t="s">
        <v>32</v>
      </c>
      <c r="D59" s="22" t="s">
        <v>12</v>
      </c>
      <c r="E59" s="23">
        <v>21496.2</v>
      </c>
      <c r="F59" s="20" t="s">
        <v>34</v>
      </c>
    </row>
    <row r="60" spans="2:11" x14ac:dyDescent="0.25">
      <c r="B60" s="20" t="s">
        <v>27</v>
      </c>
      <c r="C60" s="21" t="s">
        <v>35</v>
      </c>
      <c r="D60" s="22" t="s">
        <v>12</v>
      </c>
      <c r="E60" s="23">
        <v>55770</v>
      </c>
      <c r="F60" s="20" t="s">
        <v>36</v>
      </c>
    </row>
    <row r="61" spans="2:11" x14ac:dyDescent="0.25">
      <c r="B61" s="20" t="s">
        <v>27</v>
      </c>
      <c r="C61" s="21" t="s">
        <v>35</v>
      </c>
      <c r="D61" s="22" t="s">
        <v>37</v>
      </c>
      <c r="E61" s="23">
        <v>277.7</v>
      </c>
      <c r="F61" s="20" t="s">
        <v>38</v>
      </c>
    </row>
    <row r="62" spans="2:11" x14ac:dyDescent="0.25">
      <c r="B62" s="24"/>
      <c r="C62" s="25"/>
      <c r="D62" s="26" t="s">
        <v>39</v>
      </c>
      <c r="E62" s="27">
        <f>SUM(E54:E61)</f>
        <v>403497.2</v>
      </c>
      <c r="F62" s="24"/>
    </row>
    <row r="63" spans="2:11" x14ac:dyDescent="0.25">
      <c r="B63" s="20" t="s">
        <v>40</v>
      </c>
      <c r="C63" s="21" t="s">
        <v>41</v>
      </c>
      <c r="D63" s="22" t="s">
        <v>42</v>
      </c>
      <c r="E63" s="23">
        <v>75808.800000000003</v>
      </c>
      <c r="F63" s="20" t="s">
        <v>43</v>
      </c>
    </row>
    <row r="64" spans="2:11" x14ac:dyDescent="0.25">
      <c r="B64" s="20" t="s">
        <v>40</v>
      </c>
      <c r="C64" s="21" t="s">
        <v>44</v>
      </c>
      <c r="D64" s="22" t="s">
        <v>42</v>
      </c>
      <c r="E64" s="23">
        <v>82708.800000000003</v>
      </c>
      <c r="F64" s="20" t="s">
        <v>45</v>
      </c>
    </row>
    <row r="65" spans="2:6" x14ac:dyDescent="0.25">
      <c r="B65" s="20" t="s">
        <v>40</v>
      </c>
      <c r="C65" s="21" t="s">
        <v>44</v>
      </c>
      <c r="D65" s="22" t="s">
        <v>42</v>
      </c>
      <c r="E65" s="23">
        <v>54617</v>
      </c>
      <c r="F65" s="20" t="s">
        <v>46</v>
      </c>
    </row>
    <row r="66" spans="2:6" x14ac:dyDescent="0.25">
      <c r="B66" s="20" t="s">
        <v>40</v>
      </c>
      <c r="C66" s="21" t="s">
        <v>47</v>
      </c>
      <c r="D66" s="22" t="s">
        <v>42</v>
      </c>
      <c r="E66" s="23">
        <v>2</v>
      </c>
      <c r="F66" s="20" t="s">
        <v>48</v>
      </c>
    </row>
    <row r="67" spans="2:6" x14ac:dyDescent="0.25">
      <c r="B67" s="24"/>
      <c r="C67" s="25"/>
      <c r="D67" s="26" t="s">
        <v>49</v>
      </c>
      <c r="E67" s="27">
        <f>SUM(E63:E66)</f>
        <v>213136.6</v>
      </c>
      <c r="F67" s="24"/>
    </row>
    <row r="68" spans="2:6" x14ac:dyDescent="0.25">
      <c r="B68" s="20" t="s">
        <v>50</v>
      </c>
      <c r="C68" s="21" t="s">
        <v>51</v>
      </c>
      <c r="D68" s="22" t="s">
        <v>52</v>
      </c>
      <c r="E68" s="23">
        <v>32312</v>
      </c>
      <c r="F68" s="20" t="s">
        <v>53</v>
      </c>
    </row>
    <row r="69" spans="2:6" x14ac:dyDescent="0.25">
      <c r="B69" s="20" t="s">
        <v>54</v>
      </c>
      <c r="C69" s="21" t="s">
        <v>55</v>
      </c>
      <c r="D69" s="22" t="s">
        <v>56</v>
      </c>
      <c r="E69" s="23">
        <v>10022.89</v>
      </c>
      <c r="F69" s="20" t="s">
        <v>57</v>
      </c>
    </row>
    <row r="70" spans="2:6" x14ac:dyDescent="0.25">
      <c r="B70" s="20" t="s">
        <v>58</v>
      </c>
      <c r="C70" s="21" t="s">
        <v>55</v>
      </c>
      <c r="D70" s="22" t="s">
        <v>59</v>
      </c>
      <c r="E70" s="23">
        <v>33427.06</v>
      </c>
      <c r="F70" s="20" t="s">
        <v>60</v>
      </c>
    </row>
    <row r="71" spans="2:6" x14ac:dyDescent="0.25">
      <c r="B71" s="20" t="s">
        <v>58</v>
      </c>
      <c r="C71" s="21" t="s">
        <v>55</v>
      </c>
      <c r="D71" s="22" t="s">
        <v>59</v>
      </c>
      <c r="E71" s="23">
        <v>3570.63</v>
      </c>
      <c r="F71" s="20" t="s">
        <v>61</v>
      </c>
    </row>
    <row r="72" spans="2:6" x14ac:dyDescent="0.25">
      <c r="B72" s="20" t="s">
        <v>58</v>
      </c>
      <c r="C72" s="21" t="s">
        <v>55</v>
      </c>
      <c r="D72" s="22" t="s">
        <v>59</v>
      </c>
      <c r="E72" s="23">
        <v>4146.45</v>
      </c>
      <c r="F72" s="20" t="s">
        <v>62</v>
      </c>
    </row>
    <row r="73" spans="2:6" x14ac:dyDescent="0.25">
      <c r="B73" s="20" t="s">
        <v>63</v>
      </c>
      <c r="C73" s="21" t="s">
        <v>55</v>
      </c>
      <c r="D73" s="22" t="s">
        <v>64</v>
      </c>
      <c r="E73" s="23">
        <v>24874.84</v>
      </c>
      <c r="F73" s="20" t="s">
        <v>65</v>
      </c>
    </row>
    <row r="74" spans="2:6" x14ac:dyDescent="0.25">
      <c r="B74" s="24"/>
      <c r="C74" s="25"/>
      <c r="D74" s="26" t="s">
        <v>66</v>
      </c>
      <c r="E74" s="27">
        <f>SUM(E68:E73)</f>
        <v>108353.87</v>
      </c>
      <c r="F74" s="24"/>
    </row>
    <row r="75" spans="2:6" x14ac:dyDescent="0.25">
      <c r="B75" s="20" t="s">
        <v>67</v>
      </c>
      <c r="C75" s="21" t="s">
        <v>68</v>
      </c>
      <c r="D75" s="22" t="s">
        <v>69</v>
      </c>
      <c r="E75" s="23">
        <v>18200</v>
      </c>
      <c r="F75" s="20" t="s">
        <v>70</v>
      </c>
    </row>
    <row r="76" spans="2:6" x14ac:dyDescent="0.25">
      <c r="B76" s="20" t="s">
        <v>71</v>
      </c>
      <c r="C76" s="21" t="s">
        <v>72</v>
      </c>
      <c r="D76" s="22" t="s">
        <v>73</v>
      </c>
      <c r="E76" s="23">
        <v>137040</v>
      </c>
      <c r="F76" s="20" t="s">
        <v>74</v>
      </c>
    </row>
    <row r="77" spans="2:6" x14ac:dyDescent="0.25">
      <c r="B77" s="20" t="s">
        <v>75</v>
      </c>
      <c r="C77" s="21" t="s">
        <v>76</v>
      </c>
      <c r="D77" s="22" t="s">
        <v>77</v>
      </c>
      <c r="E77" s="23">
        <f>31748.88-14510.85</f>
        <v>17238.03</v>
      </c>
      <c r="F77" s="20" t="s">
        <v>78</v>
      </c>
    </row>
    <row r="78" spans="2:6" x14ac:dyDescent="0.25">
      <c r="B78" s="20" t="s">
        <v>79</v>
      </c>
      <c r="C78" s="21" t="s">
        <v>76</v>
      </c>
      <c r="D78" s="22" t="s">
        <v>80</v>
      </c>
      <c r="E78" s="23">
        <v>2832.5</v>
      </c>
      <c r="F78" s="20" t="s">
        <v>78</v>
      </c>
    </row>
    <row r="79" spans="2:6" x14ac:dyDescent="0.25">
      <c r="B79" s="20" t="s">
        <v>81</v>
      </c>
      <c r="C79" s="21" t="s">
        <v>82</v>
      </c>
      <c r="D79" s="22" t="s">
        <v>83</v>
      </c>
      <c r="E79" s="23">
        <v>71547.14</v>
      </c>
      <c r="F79" s="20" t="s">
        <v>84</v>
      </c>
    </row>
    <row r="80" spans="2:6" x14ac:dyDescent="0.25">
      <c r="B80" s="20" t="s">
        <v>79</v>
      </c>
      <c r="C80" s="21" t="s">
        <v>82</v>
      </c>
      <c r="D80" s="22" t="s">
        <v>80</v>
      </c>
      <c r="E80" s="23">
        <v>47466.7</v>
      </c>
      <c r="F80" s="20" t="s">
        <v>84</v>
      </c>
    </row>
    <row r="81" spans="2:6" x14ac:dyDescent="0.25">
      <c r="B81" s="20" t="s">
        <v>85</v>
      </c>
      <c r="C81" s="21" t="s">
        <v>82</v>
      </c>
      <c r="D81" s="22" t="s">
        <v>86</v>
      </c>
      <c r="E81" s="23">
        <v>18408.900000000001</v>
      </c>
      <c r="F81" s="20" t="s">
        <v>84</v>
      </c>
    </row>
    <row r="82" spans="2:6" x14ac:dyDescent="0.25">
      <c r="B82" s="20" t="s">
        <v>87</v>
      </c>
      <c r="C82" s="21" t="s">
        <v>88</v>
      </c>
      <c r="D82" s="22" t="s">
        <v>89</v>
      </c>
      <c r="E82" s="23">
        <v>3260</v>
      </c>
      <c r="F82" s="20" t="s">
        <v>90</v>
      </c>
    </row>
    <row r="83" spans="2:6" x14ac:dyDescent="0.25">
      <c r="B83" s="20" t="s">
        <v>87</v>
      </c>
      <c r="C83" s="21" t="s">
        <v>88</v>
      </c>
      <c r="D83" s="22" t="s">
        <v>89</v>
      </c>
      <c r="E83" s="23">
        <v>2000</v>
      </c>
      <c r="F83" s="20" t="s">
        <v>91</v>
      </c>
    </row>
    <row r="84" spans="2:6" x14ac:dyDescent="0.25">
      <c r="B84" s="20" t="s">
        <v>87</v>
      </c>
      <c r="C84" s="21" t="s">
        <v>88</v>
      </c>
      <c r="D84" s="22" t="s">
        <v>89</v>
      </c>
      <c r="E84" s="23">
        <v>3500</v>
      </c>
      <c r="F84" s="20" t="s">
        <v>92</v>
      </c>
    </row>
    <row r="85" spans="2:6" x14ac:dyDescent="0.25">
      <c r="B85" s="20" t="s">
        <v>93</v>
      </c>
      <c r="C85" s="21" t="s">
        <v>88</v>
      </c>
      <c r="D85" s="22" t="s">
        <v>94</v>
      </c>
      <c r="E85" s="23">
        <v>1700</v>
      </c>
      <c r="F85" s="20" t="s">
        <v>95</v>
      </c>
    </row>
    <row r="86" spans="2:6" x14ac:dyDescent="0.25">
      <c r="B86" s="20" t="s">
        <v>71</v>
      </c>
      <c r="C86" s="21" t="s">
        <v>96</v>
      </c>
      <c r="D86" s="22" t="s">
        <v>73</v>
      </c>
      <c r="E86" s="23">
        <v>6000</v>
      </c>
      <c r="F86" s="20" t="s">
        <v>97</v>
      </c>
    </row>
    <row r="87" spans="2:6" x14ac:dyDescent="0.25">
      <c r="B87" s="20" t="s">
        <v>79</v>
      </c>
      <c r="C87" s="21" t="s">
        <v>98</v>
      </c>
      <c r="D87" s="22" t="s">
        <v>80</v>
      </c>
      <c r="E87" s="23">
        <v>3420</v>
      </c>
      <c r="F87" s="20" t="s">
        <v>99</v>
      </c>
    </row>
    <row r="88" spans="2:6" x14ac:dyDescent="0.25">
      <c r="B88" s="20" t="s">
        <v>100</v>
      </c>
      <c r="C88" s="21" t="s">
        <v>44</v>
      </c>
      <c r="D88" s="22" t="s">
        <v>101</v>
      </c>
      <c r="E88" s="23">
        <v>6472.8</v>
      </c>
      <c r="F88" s="20" t="s">
        <v>45</v>
      </c>
    </row>
    <row r="89" spans="2:6" x14ac:dyDescent="0.25">
      <c r="B89" s="20" t="s">
        <v>71</v>
      </c>
      <c r="C89" s="21" t="s">
        <v>102</v>
      </c>
      <c r="D89" s="22" t="s">
        <v>73</v>
      </c>
      <c r="E89" s="23">
        <v>20000</v>
      </c>
      <c r="F89" s="20" t="s">
        <v>103</v>
      </c>
    </row>
    <row r="90" spans="2:6" x14ac:dyDescent="0.25">
      <c r="B90" s="28"/>
      <c r="C90" s="29"/>
      <c r="D90" s="26" t="s">
        <v>104</v>
      </c>
      <c r="E90" s="27">
        <f>SUM(E75:E89)</f>
        <v>359086.07</v>
      </c>
      <c r="F90" s="28"/>
    </row>
    <row r="91" spans="2:6" x14ac:dyDescent="0.25">
      <c r="B91" s="30"/>
      <c r="C91" s="31"/>
      <c r="D91" s="32" t="s">
        <v>4</v>
      </c>
      <c r="E91" s="33">
        <f>E62+E67+E74+E90</f>
        <v>1084073.74</v>
      </c>
      <c r="F91" s="20"/>
    </row>
  </sheetData>
  <mergeCells count="47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52:H5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2019-07-22T13:06:26Z</dcterms:modified>
</cp:coreProperties>
</file>